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d Folders\Programs &amp; Reports\SACOG\STIP 2025\Arden\Estimate\"/>
    </mc:Choice>
  </mc:AlternateContent>
  <xr:revisionPtr revIDLastSave="0" documentId="8_{662BABD1-6CAE-4ED4-81C6-2FC7497B49C5}" xr6:coauthVersionLast="47" xr6:coauthVersionMax="47" xr10:uidLastSave="{00000000-0000-0000-0000-000000000000}"/>
  <bookViews>
    <workbookView xWindow="24360" yWindow="60" windowWidth="18000" windowHeight="9210" tabRatio="810" xr2:uid="{00000000-000D-0000-FFFF-FFFF00000000}"/>
  </bookViews>
  <sheets>
    <sheet name="Eng Estimate" sheetId="21" r:id="rId1"/>
  </sheets>
  <definedNames>
    <definedName name="_xlnm.Print_Area" localSheetId="0">'Eng Estimate'!$A$1:$H$72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1" l="1"/>
  <c r="F66" i="21"/>
  <c r="F64" i="21"/>
  <c r="H25" i="21" l="1"/>
  <c r="H24" i="21"/>
  <c r="H58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9" i="21"/>
  <c r="G60" i="21"/>
  <c r="G61" i="21"/>
  <c r="G5" i="21"/>
  <c r="F62" i="21" l="1"/>
  <c r="G62" i="21"/>
  <c r="G64" i="21" s="1"/>
  <c r="F67" i="21" l="1"/>
  <c r="H62" i="21"/>
  <c r="G66" i="21" l="1"/>
  <c r="H66" i="21" s="1"/>
  <c r="G65" i="21"/>
  <c r="H65" i="21" s="1"/>
  <c r="H64" i="21"/>
  <c r="H67" i="21" l="1"/>
  <c r="G67" i="21"/>
</calcChain>
</file>

<file path=xl/sharedStrings.xml><?xml version="1.0" encoding="utf-8"?>
<sst xmlns="http://schemas.openxmlformats.org/spreadsheetml/2006/main" count="137" uniqueCount="88">
  <si>
    <t>SACOG Four-County State Funding Program - Engineer's Estimate (application element #3)</t>
  </si>
  <si>
    <t>Fill out cells in blue</t>
  </si>
  <si>
    <t>PROJECT NAME: Arden Way Complete Streets Phase 2</t>
  </si>
  <si>
    <t>SPONSOR: Sacramento County Department of Transportation</t>
  </si>
  <si>
    <t>Item No.</t>
  </si>
  <si>
    <t>Item Description</t>
  </si>
  <si>
    <t>Unit</t>
  </si>
  <si>
    <t>Qty</t>
  </si>
  <si>
    <t>Unit price</t>
  </si>
  <si>
    <t>Amount ($)</t>
  </si>
  <si>
    <t>Participating costs</t>
  </si>
  <si>
    <t>Non-part. costs</t>
  </si>
  <si>
    <t>Federal Trainee Program</t>
  </si>
  <si>
    <t>Allowance</t>
  </si>
  <si>
    <t>Clearing and Grubbing</t>
  </si>
  <si>
    <t>LS</t>
  </si>
  <si>
    <t>SWPPP Preparation</t>
  </si>
  <si>
    <t>Water Pollution Control</t>
  </si>
  <si>
    <t>Protection of Existing Trees</t>
  </si>
  <si>
    <t>Roadway Excavation</t>
  </si>
  <si>
    <t>CY</t>
  </si>
  <si>
    <t>Aggregate Base, Class 2</t>
  </si>
  <si>
    <t>Hot Mix Asphalt, Type A (HMA-LG)</t>
  </si>
  <si>
    <t>TN</t>
  </si>
  <si>
    <t>Rubberized Hot Mix Asphalt (RHMA-G)</t>
  </si>
  <si>
    <t>Cold Plane Asphalt Concrete Pavement</t>
  </si>
  <si>
    <t>SF</t>
  </si>
  <si>
    <t>Pavement Reinforcing Fabric</t>
  </si>
  <si>
    <t>SY</t>
  </si>
  <si>
    <t>Slurry Seal</t>
  </si>
  <si>
    <t>PCC Curb and Gutter (Type 2)</t>
  </si>
  <si>
    <t>LF</t>
  </si>
  <si>
    <t>PCC Curb and Gutter (Type 2) Reinforced</t>
  </si>
  <si>
    <t>PCC Curb (Type 3)</t>
  </si>
  <si>
    <t>PCC Curb (Type 4/4A)</t>
  </si>
  <si>
    <t>PCC Sidewalk</t>
  </si>
  <si>
    <t>Adjust Storm Drain Manhole to Grade</t>
  </si>
  <si>
    <t>EA</t>
  </si>
  <si>
    <t>Adjust Sanitary Sewer Manhole to Grade</t>
  </si>
  <si>
    <t>Relocate/Adjust Sanitary Sewer Cleanout to Grade</t>
  </si>
  <si>
    <t>Adjust Utility Box/Vault to Grade</t>
  </si>
  <si>
    <t>Detectable Warning Surface</t>
  </si>
  <si>
    <t>Detail 9 - Thermoplastic Traffic Stripes</t>
  </si>
  <si>
    <t>Detail 21 - Thermoplastic Traffic Stripes</t>
  </si>
  <si>
    <t>Detail 27B - Thermoplastic Traffic Stripes</t>
  </si>
  <si>
    <t>Detail 32 - Thermoplastic Traffic Stripes</t>
  </si>
  <si>
    <t>Detail 38 - Thermoplastic Traffic Stripes</t>
  </si>
  <si>
    <t>Detail 38A - Thermoplastic Traffic Stripes</t>
  </si>
  <si>
    <t>Detail 39 - Thermoplastic Traffic Stripes</t>
  </si>
  <si>
    <t>Detail 39A - Thermoplastic Traffic Stripes</t>
  </si>
  <si>
    <t>Detail A (12" Solid White) - Thermoplastic Traffic Stripes</t>
  </si>
  <si>
    <t>Pavement Markings - Thermoplastic</t>
  </si>
  <si>
    <t>Pavement Marker (Detail 26)</t>
  </si>
  <si>
    <t>Thermoplastic Green Bike Lane</t>
  </si>
  <si>
    <t>Trapezoidal Delineator</t>
  </si>
  <si>
    <t>Object Marker (Type Q)</t>
  </si>
  <si>
    <t>Roadside Sign</t>
  </si>
  <si>
    <t>Remove Roadside Sign</t>
  </si>
  <si>
    <t>Relocate Roadside Sign</t>
  </si>
  <si>
    <t>Install Project Information Signs</t>
  </si>
  <si>
    <t>10" PVC</t>
  </si>
  <si>
    <t>10" Polypropylene Pipe</t>
  </si>
  <si>
    <t>12" Polypropylene Pipe</t>
  </si>
  <si>
    <t>12" RCP</t>
  </si>
  <si>
    <t>18" Polypropylene Pipe</t>
  </si>
  <si>
    <t>20" CMP</t>
  </si>
  <si>
    <t>48" Flat Top Storm Drain Manhole</t>
  </si>
  <si>
    <t>Drainage Inlet - Type B</t>
  </si>
  <si>
    <t>Drainage Inlet - Type J</t>
  </si>
  <si>
    <t>Street Light - Type A</t>
  </si>
  <si>
    <t>Relocate Privatge Security Light</t>
  </si>
  <si>
    <t>Replace/Relocate Street Light</t>
  </si>
  <si>
    <t>Hand Rail</t>
  </si>
  <si>
    <t>Joint Trench</t>
  </si>
  <si>
    <t>Traffic Signal Modification - Morse and Arden</t>
  </si>
  <si>
    <t>Traffic Signal Modification - Fulton and Arden</t>
  </si>
  <si>
    <t>Traffic Signal Interconnect</t>
  </si>
  <si>
    <t xml:space="preserve">SUBTOTAL </t>
  </si>
  <si>
    <t>Total</t>
  </si>
  <si>
    <t>Participating</t>
  </si>
  <si>
    <t>Non-part</t>
  </si>
  <si>
    <t>Construction Contingency</t>
  </si>
  <si>
    <t>Construction Engineering</t>
  </si>
  <si>
    <t>Construction Management/Contract Administration</t>
  </si>
  <si>
    <t>Total construction costs</t>
  </si>
  <si>
    <t>Please indicate current status of project:</t>
  </si>
  <si>
    <t>30% Design; joint trench coordination with utilities</t>
  </si>
  <si>
    <t>(e.g., Feasibility Study, PSR, Environmental, 30% Design, 60% Design, 90% Design, 100% Design)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</si>
</sst>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&quot;$&quot;#,##0.00"/>
    <numFmt numFmtId="165" formatCode="\$#,##0.00"/>
    <numFmt numFmtId="166" formatCode="\$0.00"/>
    <numFmt numFmtId="167" formatCode="\$\ #,##0.00"/>
    <numFmt numFmtId="168" formatCode="\$\ 0.00"/>
  </numFmts>
  <fonts count="2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7" fontId="1" fillId="0" borderId="0" applyFont="0" applyFill="0" applyBorder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5" fontId="20" fillId="0" borderId="0" xfId="0" applyNumberFormat="1" applyFont="1" applyAlignment="1">
      <alignment horizontal="right"/>
    </xf>
    <xf numFmtId="0" fontId="19" fillId="0" borderId="0" xfId="0" applyFont="1"/>
    <xf numFmtId="3" fontId="22" fillId="0" borderId="0" xfId="0" applyNumberFormat="1" applyFont="1" applyAlignment="1">
      <alignment horizontal="center"/>
    </xf>
    <xf numFmtId="164" fontId="20" fillId="0" borderId="0" xfId="28" applyNumberFormat="1" applyFont="1" applyFill="1" applyBorder="1" applyProtection="1"/>
    <xf numFmtId="164" fontId="20" fillId="0" borderId="0" xfId="0" applyNumberFormat="1" applyFont="1" applyAlignment="1">
      <alignment horizontal="right"/>
    </xf>
    <xf numFmtId="7" fontId="20" fillId="0" borderId="0" xfId="28" quotePrefix="1" applyFont="1" applyFill="1" applyBorder="1" applyProtection="1"/>
    <xf numFmtId="164" fontId="20" fillId="0" borderId="0" xfId="0" applyNumberFormat="1" applyFont="1"/>
    <xf numFmtId="3" fontId="21" fillId="0" borderId="0" xfId="0" applyNumberFormat="1" applyFont="1" applyAlignment="1">
      <alignment horizontal="left"/>
    </xf>
    <xf numFmtId="5" fontId="20" fillId="0" borderId="0" xfId="0" applyNumberFormat="1" applyFont="1"/>
    <xf numFmtId="5" fontId="23" fillId="0" borderId="11" xfId="0" applyNumberFormat="1" applyFont="1" applyBorder="1"/>
    <xf numFmtId="5" fontId="23" fillId="0" borderId="0" xfId="0" applyNumberFormat="1" applyFont="1"/>
    <xf numFmtId="0" fontId="19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9" fontId="20" fillId="19" borderId="12" xfId="43" applyFont="1" applyFill="1" applyBorder="1" applyAlignment="1" applyProtection="1"/>
    <xf numFmtId="5" fontId="24" fillId="0" borderId="0" xfId="0" applyNumberFormat="1" applyFont="1" applyAlignment="1">
      <alignment horizontal="center"/>
    </xf>
    <xf numFmtId="5" fontId="20" fillId="0" borderId="16" xfId="28" applyNumberFormat="1" applyFont="1" applyFill="1" applyBorder="1" applyProtection="1"/>
    <xf numFmtId="5" fontId="20" fillId="0" borderId="14" xfId="28" applyNumberFormat="1" applyFont="1" applyFill="1" applyBorder="1" applyProtection="1"/>
    <xf numFmtId="5" fontId="20" fillId="0" borderId="13" xfId="28" applyNumberFormat="1" applyFont="1" applyFill="1" applyBorder="1" applyProtection="1"/>
    <xf numFmtId="5" fontId="19" fillId="0" borderId="18" xfId="28" applyNumberFormat="1" applyFont="1" applyFill="1" applyBorder="1" applyProtection="1"/>
    <xf numFmtId="5" fontId="20" fillId="0" borderId="17" xfId="0" applyNumberFormat="1" applyFont="1" applyBorder="1" applyAlignment="1">
      <alignment horizontal="right"/>
    </xf>
    <xf numFmtId="0" fontId="19" fillId="19" borderId="0" xfId="0" applyFont="1" applyFill="1" applyAlignment="1">
      <alignment horizontal="center" wrapText="1"/>
    </xf>
    <xf numFmtId="5" fontId="20" fillId="0" borderId="15" xfId="28" applyNumberFormat="1" applyFont="1" applyFill="1" applyBorder="1" applyProtection="1"/>
    <xf numFmtId="5" fontId="20" fillId="0" borderId="19" xfId="0" applyNumberFormat="1" applyFont="1" applyBorder="1" applyAlignment="1">
      <alignment horizontal="right"/>
    </xf>
    <xf numFmtId="5" fontId="20" fillId="19" borderId="19" xfId="0" applyNumberFormat="1" applyFont="1" applyFill="1" applyBorder="1" applyAlignment="1">
      <alignment horizontal="right"/>
    </xf>
    <xf numFmtId="0" fontId="20" fillId="18" borderId="11" xfId="0" applyFont="1" applyFill="1" applyBorder="1" applyAlignment="1">
      <alignment horizontal="center" wrapText="1"/>
    </xf>
    <xf numFmtId="3" fontId="20" fillId="18" borderId="11" xfId="0" applyNumberFormat="1" applyFont="1" applyFill="1" applyBorder="1" applyAlignment="1">
      <alignment horizontal="center" wrapText="1"/>
    </xf>
    <xf numFmtId="164" fontId="20" fillId="18" borderId="11" xfId="0" applyNumberFormat="1" applyFont="1" applyFill="1" applyBorder="1" applyAlignment="1">
      <alignment horizontal="center" wrapText="1"/>
    </xf>
    <xf numFmtId="5" fontId="20" fillId="18" borderId="11" xfId="0" applyNumberFormat="1" applyFont="1" applyFill="1" applyBorder="1" applyAlignment="1">
      <alignment horizontal="center" wrapText="1"/>
    </xf>
    <xf numFmtId="1" fontId="25" fillId="0" borderId="22" xfId="0" applyNumberFormat="1" applyFont="1" applyBorder="1" applyAlignment="1">
      <alignment horizontal="left" vertical="top" shrinkToFit="1"/>
    </xf>
    <xf numFmtId="0" fontId="20" fillId="0" borderId="22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center" vertical="top" wrapText="1"/>
    </xf>
    <xf numFmtId="1" fontId="25" fillId="0" borderId="22" xfId="0" applyNumberFormat="1" applyFont="1" applyBorder="1" applyAlignment="1">
      <alignment horizontal="center" vertical="top" shrinkToFit="1"/>
    </xf>
    <xf numFmtId="165" fontId="25" fillId="0" borderId="22" xfId="0" applyNumberFormat="1" applyFont="1" applyBorder="1" applyAlignment="1">
      <alignment horizontal="right" vertical="top" shrinkToFit="1"/>
    </xf>
    <xf numFmtId="167" fontId="25" fillId="0" borderId="22" xfId="0" applyNumberFormat="1" applyFont="1" applyBorder="1" applyAlignment="1">
      <alignment horizontal="center" vertical="top" shrinkToFit="1"/>
    </xf>
    <xf numFmtId="3" fontId="25" fillId="0" borderId="22" xfId="0" applyNumberFormat="1" applyFont="1" applyBorder="1" applyAlignment="1">
      <alignment horizontal="center" vertical="top" shrinkToFit="1"/>
    </xf>
    <xf numFmtId="166" fontId="25" fillId="0" borderId="22" xfId="0" applyNumberFormat="1" applyFont="1" applyBorder="1" applyAlignment="1">
      <alignment horizontal="right" vertical="top" shrinkToFit="1"/>
    </xf>
    <xf numFmtId="168" fontId="25" fillId="0" borderId="22" xfId="0" applyNumberFormat="1" applyFont="1" applyBorder="1" applyAlignment="1">
      <alignment horizontal="center" vertical="top" shrinkToFit="1"/>
    </xf>
    <xf numFmtId="9" fontId="20" fillId="0" borderId="0" xfId="43" applyFont="1"/>
    <xf numFmtId="0" fontId="20" fillId="0" borderId="0" xfId="0" applyFont="1" applyAlignment="1">
      <alignment horizontal="left" wrapText="1"/>
    </xf>
    <xf numFmtId="49" fontId="20" fillId="0" borderId="12" xfId="28" applyNumberFormat="1" applyFont="1" applyFill="1" applyBorder="1" applyAlignment="1" applyProtection="1">
      <alignment horizontal="left"/>
    </xf>
    <xf numFmtId="49" fontId="20" fillId="0" borderId="20" xfId="28" applyNumberFormat="1" applyFont="1" applyFill="1" applyBorder="1" applyAlignment="1" applyProtection="1">
      <alignment horizontal="left"/>
    </xf>
    <xf numFmtId="49" fontId="20" fillId="0" borderId="21" xfId="28" applyNumberFormat="1" applyFont="1" applyFill="1" applyBorder="1" applyAlignment="1" applyProtection="1">
      <alignment horizontal="left"/>
    </xf>
    <xf numFmtId="0" fontId="19" fillId="0" borderId="0" xfId="0" applyFont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20" fillId="19" borderId="0" xfId="0" applyFont="1" applyFill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 xr:uid="{00000000-0005-0000-0000-000026000000}"/>
    <cellStyle name="Note" xfId="38" builtinId="10" customBuiltin="1"/>
    <cellStyle name="Output" xfId="39" builtinId="21" customBuiltin="1"/>
    <cellStyle name="Percent" xfId="43" builtinId="5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4"/>
  <sheetViews>
    <sheetView tabSelected="1" zoomScaleNormal="100" zoomScaleSheetLayoutView="100" zoomScalePageLayoutView="55" workbookViewId="0">
      <selection activeCell="C68" sqref="C68:E68"/>
    </sheetView>
  </sheetViews>
  <sheetFormatPr defaultColWidth="9.140625" defaultRowHeight="15"/>
  <cols>
    <col min="1" max="1" width="6.28515625" style="3" bestFit="1" customWidth="1"/>
    <col min="2" max="2" width="50.85546875" style="1" customWidth="1"/>
    <col min="3" max="3" width="10.28515625" style="1" customWidth="1"/>
    <col min="4" max="4" width="18.85546875" style="4" customWidth="1"/>
    <col min="5" max="5" width="18.28515625" style="11" customWidth="1"/>
    <col min="6" max="6" width="17.28515625" style="2" customWidth="1"/>
    <col min="7" max="7" width="16.28515625" style="2" customWidth="1"/>
    <col min="8" max="8" width="14.7109375" style="2" customWidth="1"/>
    <col min="9" max="9" width="62" style="1" customWidth="1"/>
    <col min="10" max="16384" width="9.140625" style="1"/>
  </cols>
  <sheetData>
    <row r="1" spans="1:8" ht="31.5" customHeight="1">
      <c r="A1" s="50" t="s">
        <v>0</v>
      </c>
      <c r="B1" s="50"/>
      <c r="C1" s="50"/>
      <c r="D1" s="50"/>
      <c r="E1" s="50"/>
      <c r="F1" s="50"/>
      <c r="G1" s="44"/>
      <c r="H1" s="26" t="s">
        <v>1</v>
      </c>
    </row>
    <row r="2" spans="1:8">
      <c r="A2" s="51" t="s">
        <v>2</v>
      </c>
      <c r="B2" s="51"/>
      <c r="C2" s="51"/>
      <c r="D2" s="51"/>
      <c r="E2" s="51"/>
      <c r="F2" s="51"/>
      <c r="G2" s="44"/>
    </row>
    <row r="3" spans="1:8">
      <c r="A3" s="51" t="s">
        <v>3</v>
      </c>
      <c r="B3" s="51"/>
      <c r="C3" s="51"/>
      <c r="D3" s="51"/>
      <c r="E3" s="51"/>
      <c r="F3" s="51"/>
      <c r="G3" s="3"/>
      <c r="H3" s="3"/>
    </row>
    <row r="4" spans="1:8" ht="30.75" thickBot="1">
      <c r="A4" s="30" t="s">
        <v>4</v>
      </c>
      <c r="B4" s="30" t="s">
        <v>5</v>
      </c>
      <c r="C4" s="30" t="s">
        <v>6</v>
      </c>
      <c r="D4" s="31" t="s">
        <v>7</v>
      </c>
      <c r="E4" s="32" t="s">
        <v>8</v>
      </c>
      <c r="F4" s="33" t="s">
        <v>9</v>
      </c>
      <c r="G4" s="33" t="s">
        <v>10</v>
      </c>
      <c r="H4" s="33" t="s">
        <v>11</v>
      </c>
    </row>
    <row r="5" spans="1:8">
      <c r="A5" s="34">
        <v>1</v>
      </c>
      <c r="B5" s="35" t="s">
        <v>12</v>
      </c>
      <c r="C5" s="36" t="s">
        <v>13</v>
      </c>
      <c r="D5" s="37">
        <v>1</v>
      </c>
      <c r="E5" s="38">
        <v>3200</v>
      </c>
      <c r="F5" s="39">
        <v>5120</v>
      </c>
      <c r="G5" s="29">
        <f>F5</f>
        <v>5120</v>
      </c>
      <c r="H5" s="28"/>
    </row>
    <row r="6" spans="1:8">
      <c r="A6" s="34">
        <v>2</v>
      </c>
      <c r="B6" s="35" t="s">
        <v>14</v>
      </c>
      <c r="C6" s="36" t="s">
        <v>15</v>
      </c>
      <c r="D6" s="37">
        <v>1</v>
      </c>
      <c r="E6" s="38">
        <v>350000</v>
      </c>
      <c r="F6" s="39">
        <v>350000</v>
      </c>
      <c r="G6" s="29">
        <f t="shared" ref="G6:G61" si="0">F6</f>
        <v>350000</v>
      </c>
      <c r="H6" s="25"/>
    </row>
    <row r="7" spans="1:8">
      <c r="A7" s="34">
        <v>3</v>
      </c>
      <c r="B7" s="35" t="s">
        <v>16</v>
      </c>
      <c r="C7" s="36" t="s">
        <v>13</v>
      </c>
      <c r="D7" s="37">
        <v>1</v>
      </c>
      <c r="E7" s="38">
        <v>15000</v>
      </c>
      <c r="F7" s="39">
        <v>15000</v>
      </c>
      <c r="G7" s="29">
        <f t="shared" si="0"/>
        <v>15000</v>
      </c>
      <c r="H7" s="25"/>
    </row>
    <row r="8" spans="1:8">
      <c r="A8" s="34">
        <v>4</v>
      </c>
      <c r="B8" s="35" t="s">
        <v>17</v>
      </c>
      <c r="C8" s="36" t="s">
        <v>13</v>
      </c>
      <c r="D8" s="37">
        <v>1</v>
      </c>
      <c r="E8" s="38">
        <v>75000</v>
      </c>
      <c r="F8" s="39">
        <v>75000</v>
      </c>
      <c r="G8" s="29">
        <f t="shared" si="0"/>
        <v>75000</v>
      </c>
      <c r="H8" s="25"/>
    </row>
    <row r="9" spans="1:8">
      <c r="A9" s="34">
        <v>5</v>
      </c>
      <c r="B9" s="35" t="s">
        <v>18</v>
      </c>
      <c r="C9" s="36" t="s">
        <v>13</v>
      </c>
      <c r="D9" s="37">
        <v>1</v>
      </c>
      <c r="E9" s="38">
        <v>10000</v>
      </c>
      <c r="F9" s="39">
        <v>10000</v>
      </c>
      <c r="G9" s="29">
        <f t="shared" si="0"/>
        <v>10000</v>
      </c>
      <c r="H9" s="25"/>
    </row>
    <row r="10" spans="1:8">
      <c r="A10" s="34">
        <v>6</v>
      </c>
      <c r="B10" s="35" t="s">
        <v>19</v>
      </c>
      <c r="C10" s="36" t="s">
        <v>20</v>
      </c>
      <c r="D10" s="40">
        <v>3754</v>
      </c>
      <c r="E10" s="41">
        <v>258</v>
      </c>
      <c r="F10" s="39">
        <v>968542.53</v>
      </c>
      <c r="G10" s="29">
        <f t="shared" si="0"/>
        <v>968542.53</v>
      </c>
      <c r="H10" s="25"/>
    </row>
    <row r="11" spans="1:8">
      <c r="A11" s="34">
        <v>7</v>
      </c>
      <c r="B11" s="35" t="s">
        <v>21</v>
      </c>
      <c r="C11" s="36" t="s">
        <v>20</v>
      </c>
      <c r="D11" s="40">
        <v>2286</v>
      </c>
      <c r="E11" s="41">
        <v>309</v>
      </c>
      <c r="F11" s="39">
        <v>706347.72</v>
      </c>
      <c r="G11" s="29">
        <f t="shared" si="0"/>
        <v>706347.72</v>
      </c>
      <c r="H11" s="25"/>
    </row>
    <row r="12" spans="1:8">
      <c r="A12" s="34">
        <v>8</v>
      </c>
      <c r="B12" s="35" t="s">
        <v>22</v>
      </c>
      <c r="C12" s="36" t="s">
        <v>23</v>
      </c>
      <c r="D12" s="37">
        <v>565</v>
      </c>
      <c r="E12" s="41">
        <v>322</v>
      </c>
      <c r="F12" s="39">
        <v>181792.74</v>
      </c>
      <c r="G12" s="29">
        <f t="shared" si="0"/>
        <v>181792.74</v>
      </c>
      <c r="H12" s="25"/>
    </row>
    <row r="13" spans="1:8">
      <c r="A13" s="34">
        <v>9</v>
      </c>
      <c r="B13" s="35" t="s">
        <v>24</v>
      </c>
      <c r="C13" s="36" t="s">
        <v>23</v>
      </c>
      <c r="D13" s="40">
        <v>2440</v>
      </c>
      <c r="E13" s="41">
        <v>231</v>
      </c>
      <c r="F13" s="39">
        <v>563623.48</v>
      </c>
      <c r="G13" s="29">
        <f t="shared" si="0"/>
        <v>563623.48</v>
      </c>
      <c r="H13" s="25"/>
    </row>
    <row r="14" spans="1:8">
      <c r="A14" s="34">
        <v>10</v>
      </c>
      <c r="B14" s="35" t="s">
        <v>25</v>
      </c>
      <c r="C14" s="36" t="s">
        <v>26</v>
      </c>
      <c r="D14" s="40">
        <v>10361</v>
      </c>
      <c r="E14" s="41">
        <v>3</v>
      </c>
      <c r="F14" s="39">
        <v>31082.31</v>
      </c>
      <c r="G14" s="29">
        <f t="shared" si="0"/>
        <v>31082.31</v>
      </c>
      <c r="H14" s="25"/>
    </row>
    <row r="15" spans="1:8">
      <c r="A15" s="34">
        <v>11</v>
      </c>
      <c r="B15" s="35" t="s">
        <v>27</v>
      </c>
      <c r="C15" s="36" t="s">
        <v>28</v>
      </c>
      <c r="D15" s="40">
        <v>21263</v>
      </c>
      <c r="E15" s="41">
        <v>10.5</v>
      </c>
      <c r="F15" s="39">
        <v>223261.43</v>
      </c>
      <c r="G15" s="29">
        <f t="shared" si="0"/>
        <v>223261.43</v>
      </c>
      <c r="H15" s="25"/>
    </row>
    <row r="16" spans="1:8">
      <c r="A16" s="34">
        <v>12</v>
      </c>
      <c r="B16" s="35" t="s">
        <v>29</v>
      </c>
      <c r="C16" s="36" t="s">
        <v>26</v>
      </c>
      <c r="D16" s="40">
        <v>5997</v>
      </c>
      <c r="E16" s="41">
        <v>4.5</v>
      </c>
      <c r="F16" s="39">
        <v>26985.29</v>
      </c>
      <c r="G16" s="29">
        <f t="shared" si="0"/>
        <v>26985.29</v>
      </c>
      <c r="H16" s="25"/>
    </row>
    <row r="17" spans="1:8">
      <c r="A17" s="34">
        <v>13</v>
      </c>
      <c r="B17" s="35" t="s">
        <v>30</v>
      </c>
      <c r="C17" s="36" t="s">
        <v>31</v>
      </c>
      <c r="D17" s="40">
        <v>5539</v>
      </c>
      <c r="E17" s="41">
        <v>66</v>
      </c>
      <c r="F17" s="39">
        <v>365601.72</v>
      </c>
      <c r="G17" s="29">
        <f t="shared" si="0"/>
        <v>365601.72</v>
      </c>
      <c r="H17" s="25"/>
    </row>
    <row r="18" spans="1:8">
      <c r="A18" s="34">
        <v>14</v>
      </c>
      <c r="B18" s="35" t="s">
        <v>32</v>
      </c>
      <c r="C18" s="36" t="s">
        <v>31</v>
      </c>
      <c r="D18" s="37">
        <v>984</v>
      </c>
      <c r="E18" s="41">
        <v>79</v>
      </c>
      <c r="F18" s="39">
        <v>77722.570000000007</v>
      </c>
      <c r="G18" s="29">
        <f t="shared" si="0"/>
        <v>77722.570000000007</v>
      </c>
      <c r="H18" s="25"/>
    </row>
    <row r="19" spans="1:8">
      <c r="A19" s="34">
        <v>15</v>
      </c>
      <c r="B19" s="35" t="s">
        <v>33</v>
      </c>
      <c r="C19" s="36" t="s">
        <v>31</v>
      </c>
      <c r="D19" s="40">
        <v>3868</v>
      </c>
      <c r="E19" s="41">
        <v>54</v>
      </c>
      <c r="F19" s="39">
        <v>208890.9</v>
      </c>
      <c r="G19" s="29">
        <f t="shared" si="0"/>
        <v>208890.9</v>
      </c>
      <c r="H19" s="25"/>
    </row>
    <row r="20" spans="1:8">
      <c r="A20" s="34">
        <v>16</v>
      </c>
      <c r="B20" s="35" t="s">
        <v>34</v>
      </c>
      <c r="C20" s="36" t="s">
        <v>31</v>
      </c>
      <c r="D20" s="40">
        <v>1368</v>
      </c>
      <c r="E20" s="41">
        <v>48</v>
      </c>
      <c r="F20" s="39">
        <v>65664</v>
      </c>
      <c r="G20" s="29">
        <f t="shared" si="0"/>
        <v>65664</v>
      </c>
      <c r="H20" s="25"/>
    </row>
    <row r="21" spans="1:8">
      <c r="A21" s="34">
        <v>17</v>
      </c>
      <c r="B21" s="35" t="s">
        <v>35</v>
      </c>
      <c r="C21" s="36" t="s">
        <v>26</v>
      </c>
      <c r="D21" s="40">
        <v>50764</v>
      </c>
      <c r="E21" s="41">
        <v>16.5</v>
      </c>
      <c r="F21" s="39">
        <v>837607.49</v>
      </c>
      <c r="G21" s="29">
        <f t="shared" si="0"/>
        <v>837607.49</v>
      </c>
      <c r="H21" s="25"/>
    </row>
    <row r="22" spans="1:8">
      <c r="A22" s="34">
        <v>18</v>
      </c>
      <c r="B22" s="35" t="s">
        <v>36</v>
      </c>
      <c r="C22" s="36" t="s">
        <v>37</v>
      </c>
      <c r="D22" s="37">
        <v>5</v>
      </c>
      <c r="E22" s="38">
        <v>2550</v>
      </c>
      <c r="F22" s="39">
        <v>12750</v>
      </c>
      <c r="G22" s="29"/>
      <c r="H22" s="25">
        <v>12750</v>
      </c>
    </row>
    <row r="23" spans="1:8">
      <c r="A23" s="34">
        <v>19</v>
      </c>
      <c r="B23" s="35" t="s">
        <v>38</v>
      </c>
      <c r="C23" s="36" t="s">
        <v>37</v>
      </c>
      <c r="D23" s="37">
        <v>18</v>
      </c>
      <c r="E23" s="38">
        <v>2190</v>
      </c>
      <c r="F23" s="39">
        <v>39420</v>
      </c>
      <c r="G23" s="29"/>
      <c r="H23" s="25">
        <v>39420</v>
      </c>
    </row>
    <row r="24" spans="1:8">
      <c r="A24" s="34">
        <v>20</v>
      </c>
      <c r="B24" s="35" t="s">
        <v>39</v>
      </c>
      <c r="C24" s="36" t="s">
        <v>37</v>
      </c>
      <c r="D24" s="37">
        <v>3</v>
      </c>
      <c r="E24" s="38">
        <v>1200</v>
      </c>
      <c r="F24" s="39">
        <v>3600</v>
      </c>
      <c r="G24" s="29"/>
      <c r="H24" s="25">
        <f>F24</f>
        <v>3600</v>
      </c>
    </row>
    <row r="25" spans="1:8">
      <c r="A25" s="34">
        <v>21</v>
      </c>
      <c r="B25" s="35" t="s">
        <v>40</v>
      </c>
      <c r="C25" s="36" t="s">
        <v>37</v>
      </c>
      <c r="D25" s="37">
        <v>11</v>
      </c>
      <c r="E25" s="38">
        <v>1200</v>
      </c>
      <c r="F25" s="39">
        <v>13200</v>
      </c>
      <c r="G25" s="29"/>
      <c r="H25" s="25">
        <f>F25</f>
        <v>13200</v>
      </c>
    </row>
    <row r="26" spans="1:8">
      <c r="A26" s="34">
        <v>22</v>
      </c>
      <c r="B26" s="35" t="s">
        <v>41</v>
      </c>
      <c r="C26" s="36" t="s">
        <v>37</v>
      </c>
      <c r="D26" s="37">
        <v>18</v>
      </c>
      <c r="E26" s="41">
        <v>762</v>
      </c>
      <c r="F26" s="39">
        <v>13716</v>
      </c>
      <c r="G26" s="29">
        <f t="shared" si="0"/>
        <v>13716</v>
      </c>
      <c r="H26" s="25"/>
    </row>
    <row r="27" spans="1:8">
      <c r="A27" s="34">
        <v>23</v>
      </c>
      <c r="B27" s="35" t="s">
        <v>42</v>
      </c>
      <c r="C27" s="36" t="s">
        <v>31</v>
      </c>
      <c r="D27" s="40">
        <v>5694</v>
      </c>
      <c r="E27" s="41">
        <v>1.5</v>
      </c>
      <c r="F27" s="39">
        <v>8541.17</v>
      </c>
      <c r="G27" s="29">
        <f t="shared" si="0"/>
        <v>8541.17</v>
      </c>
      <c r="H27" s="25"/>
    </row>
    <row r="28" spans="1:8">
      <c r="A28" s="34">
        <v>24</v>
      </c>
      <c r="B28" s="35" t="s">
        <v>43</v>
      </c>
      <c r="C28" s="36" t="s">
        <v>31</v>
      </c>
      <c r="D28" s="37">
        <v>188</v>
      </c>
      <c r="E28" s="41">
        <v>10</v>
      </c>
      <c r="F28" s="39">
        <v>1875.6</v>
      </c>
      <c r="G28" s="29">
        <f t="shared" si="0"/>
        <v>1875.6</v>
      </c>
      <c r="H28" s="25"/>
    </row>
    <row r="29" spans="1:8">
      <c r="A29" s="34">
        <v>25</v>
      </c>
      <c r="B29" s="35" t="s">
        <v>44</v>
      </c>
      <c r="C29" s="36" t="s">
        <v>31</v>
      </c>
      <c r="D29" s="37">
        <v>752</v>
      </c>
      <c r="E29" s="41">
        <v>1.5</v>
      </c>
      <c r="F29" s="39">
        <v>1128.23</v>
      </c>
      <c r="G29" s="29">
        <f t="shared" si="0"/>
        <v>1128.23</v>
      </c>
      <c r="H29" s="25"/>
    </row>
    <row r="30" spans="1:8">
      <c r="A30" s="34">
        <v>26</v>
      </c>
      <c r="B30" s="35" t="s">
        <v>45</v>
      </c>
      <c r="C30" s="36" t="s">
        <v>31</v>
      </c>
      <c r="D30" s="40">
        <v>3440</v>
      </c>
      <c r="E30" s="41">
        <v>8</v>
      </c>
      <c r="F30" s="39">
        <v>27518.080000000002</v>
      </c>
      <c r="G30" s="29">
        <f t="shared" si="0"/>
        <v>27518.080000000002</v>
      </c>
      <c r="H30" s="25"/>
    </row>
    <row r="31" spans="1:8">
      <c r="A31" s="34">
        <v>27</v>
      </c>
      <c r="B31" s="35" t="s">
        <v>46</v>
      </c>
      <c r="C31" s="36" t="s">
        <v>31</v>
      </c>
      <c r="D31" s="37">
        <v>555</v>
      </c>
      <c r="E31" s="41">
        <v>3</v>
      </c>
      <c r="F31" s="39">
        <v>1664.73</v>
      </c>
      <c r="G31" s="29">
        <f t="shared" si="0"/>
        <v>1664.73</v>
      </c>
      <c r="H31" s="25"/>
    </row>
    <row r="32" spans="1:8">
      <c r="A32" s="34">
        <v>28</v>
      </c>
      <c r="B32" s="35" t="s">
        <v>47</v>
      </c>
      <c r="C32" s="36" t="s">
        <v>31</v>
      </c>
      <c r="D32" s="37">
        <v>475</v>
      </c>
      <c r="E32" s="41">
        <v>3</v>
      </c>
      <c r="F32" s="39">
        <v>1426.14</v>
      </c>
      <c r="G32" s="29">
        <f t="shared" si="0"/>
        <v>1426.14</v>
      </c>
      <c r="H32" s="25"/>
    </row>
    <row r="33" spans="1:8">
      <c r="A33" s="34">
        <v>29</v>
      </c>
      <c r="B33" s="35" t="s">
        <v>48</v>
      </c>
      <c r="C33" s="36" t="s">
        <v>31</v>
      </c>
      <c r="D33" s="37">
        <v>727</v>
      </c>
      <c r="E33" s="41">
        <v>2</v>
      </c>
      <c r="F33" s="39">
        <v>1454</v>
      </c>
      <c r="G33" s="29">
        <f t="shared" si="0"/>
        <v>1454</v>
      </c>
      <c r="H33" s="25"/>
    </row>
    <row r="34" spans="1:8">
      <c r="A34" s="34">
        <v>30</v>
      </c>
      <c r="B34" s="35" t="s">
        <v>49</v>
      </c>
      <c r="C34" s="36" t="s">
        <v>31</v>
      </c>
      <c r="D34" s="40">
        <v>1835</v>
      </c>
      <c r="E34" s="41">
        <v>2</v>
      </c>
      <c r="F34" s="39">
        <v>3670.68</v>
      </c>
      <c r="G34" s="29">
        <f t="shared" si="0"/>
        <v>3670.68</v>
      </c>
      <c r="H34" s="25"/>
    </row>
    <row r="35" spans="1:8" ht="15" customHeight="1">
      <c r="A35" s="34">
        <v>31</v>
      </c>
      <c r="B35" s="35" t="s">
        <v>50</v>
      </c>
      <c r="C35" s="36" t="s">
        <v>31</v>
      </c>
      <c r="D35" s="40">
        <v>1740</v>
      </c>
      <c r="E35" s="41">
        <v>11</v>
      </c>
      <c r="F35" s="39">
        <v>19135.38</v>
      </c>
      <c r="G35" s="29">
        <f t="shared" si="0"/>
        <v>19135.38</v>
      </c>
      <c r="H35" s="25"/>
    </row>
    <row r="36" spans="1:8">
      <c r="A36" s="34">
        <v>32</v>
      </c>
      <c r="B36" s="35" t="s">
        <v>51</v>
      </c>
      <c r="C36" s="36" t="s">
        <v>26</v>
      </c>
      <c r="D36" s="37">
        <v>453</v>
      </c>
      <c r="E36" s="41">
        <v>14</v>
      </c>
      <c r="F36" s="39">
        <v>6342</v>
      </c>
      <c r="G36" s="29">
        <f t="shared" si="0"/>
        <v>6342</v>
      </c>
      <c r="H36" s="25"/>
    </row>
    <row r="37" spans="1:8">
      <c r="A37" s="34">
        <v>33</v>
      </c>
      <c r="B37" s="35" t="s">
        <v>52</v>
      </c>
      <c r="C37" s="36" t="s">
        <v>37</v>
      </c>
      <c r="D37" s="37">
        <v>99</v>
      </c>
      <c r="E37" s="41">
        <v>6.5</v>
      </c>
      <c r="F37" s="42">
        <v>643.5</v>
      </c>
      <c r="G37" s="29">
        <f t="shared" si="0"/>
        <v>643.5</v>
      </c>
      <c r="H37" s="25"/>
    </row>
    <row r="38" spans="1:8">
      <c r="A38" s="34">
        <v>34</v>
      </c>
      <c r="B38" s="35" t="s">
        <v>53</v>
      </c>
      <c r="C38" s="36" t="s">
        <v>26</v>
      </c>
      <c r="D38" s="40">
        <v>3642</v>
      </c>
      <c r="E38" s="41">
        <v>14</v>
      </c>
      <c r="F38" s="39">
        <v>50988</v>
      </c>
      <c r="G38" s="29">
        <f t="shared" si="0"/>
        <v>50988</v>
      </c>
      <c r="H38" s="25"/>
    </row>
    <row r="39" spans="1:8">
      <c r="A39" s="34">
        <v>35</v>
      </c>
      <c r="B39" s="35" t="s">
        <v>54</v>
      </c>
      <c r="C39" s="36" t="s">
        <v>31</v>
      </c>
      <c r="D39" s="40">
        <v>1741</v>
      </c>
      <c r="E39" s="41">
        <v>86</v>
      </c>
      <c r="F39" s="39">
        <v>149726</v>
      </c>
      <c r="G39" s="29">
        <f t="shared" si="0"/>
        <v>149726</v>
      </c>
      <c r="H39" s="25"/>
    </row>
    <row r="40" spans="1:8">
      <c r="A40" s="34">
        <v>36</v>
      </c>
      <c r="B40" s="35" t="s">
        <v>55</v>
      </c>
      <c r="C40" s="36" t="s">
        <v>37</v>
      </c>
      <c r="D40" s="37">
        <v>3</v>
      </c>
      <c r="E40" s="41">
        <v>99</v>
      </c>
      <c r="F40" s="42">
        <v>297</v>
      </c>
      <c r="G40" s="29">
        <f t="shared" si="0"/>
        <v>297</v>
      </c>
      <c r="H40" s="25"/>
    </row>
    <row r="41" spans="1:8">
      <c r="A41" s="34">
        <v>37</v>
      </c>
      <c r="B41" s="35" t="s">
        <v>56</v>
      </c>
      <c r="C41" s="36" t="s">
        <v>37</v>
      </c>
      <c r="D41" s="37">
        <v>1</v>
      </c>
      <c r="E41" s="41">
        <v>700</v>
      </c>
      <c r="F41" s="42">
        <v>700</v>
      </c>
      <c r="G41" s="29">
        <f t="shared" si="0"/>
        <v>700</v>
      </c>
      <c r="H41" s="25"/>
    </row>
    <row r="42" spans="1:8">
      <c r="A42" s="34">
        <v>38</v>
      </c>
      <c r="B42" s="35" t="s">
        <v>57</v>
      </c>
      <c r="C42" s="36" t="s">
        <v>37</v>
      </c>
      <c r="D42" s="37">
        <v>2</v>
      </c>
      <c r="E42" s="41">
        <v>180</v>
      </c>
      <c r="F42" s="42">
        <v>360</v>
      </c>
      <c r="G42" s="29">
        <f t="shared" si="0"/>
        <v>360</v>
      </c>
      <c r="H42" s="25"/>
    </row>
    <row r="43" spans="1:8">
      <c r="A43" s="34">
        <v>39</v>
      </c>
      <c r="B43" s="35" t="s">
        <v>58</v>
      </c>
      <c r="C43" s="36" t="s">
        <v>37</v>
      </c>
      <c r="D43" s="37">
        <v>46</v>
      </c>
      <c r="E43" s="41">
        <v>386</v>
      </c>
      <c r="F43" s="39">
        <v>17756</v>
      </c>
      <c r="G43" s="29">
        <f t="shared" si="0"/>
        <v>17756</v>
      </c>
      <c r="H43" s="25"/>
    </row>
    <row r="44" spans="1:8">
      <c r="A44" s="34">
        <v>40</v>
      </c>
      <c r="B44" s="35" t="s">
        <v>59</v>
      </c>
      <c r="C44" s="36" t="s">
        <v>37</v>
      </c>
      <c r="D44" s="37">
        <v>2</v>
      </c>
      <c r="E44" s="38">
        <v>2110</v>
      </c>
      <c r="F44" s="39">
        <v>4220</v>
      </c>
      <c r="G44" s="29">
        <f t="shared" si="0"/>
        <v>4220</v>
      </c>
      <c r="H44" s="25"/>
    </row>
    <row r="45" spans="1:8">
      <c r="A45" s="34">
        <v>41</v>
      </c>
      <c r="B45" s="35" t="s">
        <v>60</v>
      </c>
      <c r="C45" s="36" t="s">
        <v>31</v>
      </c>
      <c r="D45" s="37">
        <v>4</v>
      </c>
      <c r="E45" s="41">
        <v>723</v>
      </c>
      <c r="F45" s="39">
        <v>2892</v>
      </c>
      <c r="G45" s="29">
        <f t="shared" si="0"/>
        <v>2892</v>
      </c>
      <c r="H45" s="25"/>
    </row>
    <row r="46" spans="1:8">
      <c r="A46" s="34">
        <v>42</v>
      </c>
      <c r="B46" s="35" t="s">
        <v>61</v>
      </c>
      <c r="C46" s="36" t="s">
        <v>31</v>
      </c>
      <c r="D46" s="37">
        <v>75</v>
      </c>
      <c r="E46" s="41">
        <v>723</v>
      </c>
      <c r="F46" s="39">
        <v>54225</v>
      </c>
      <c r="G46" s="29">
        <f t="shared" si="0"/>
        <v>54225</v>
      </c>
      <c r="H46" s="25"/>
    </row>
    <row r="47" spans="1:8">
      <c r="A47" s="34">
        <v>43</v>
      </c>
      <c r="B47" s="35" t="s">
        <v>62</v>
      </c>
      <c r="C47" s="36" t="s">
        <v>31</v>
      </c>
      <c r="D47" s="37">
        <v>155</v>
      </c>
      <c r="E47" s="41">
        <v>553</v>
      </c>
      <c r="F47" s="39">
        <v>85715</v>
      </c>
      <c r="G47" s="29">
        <f t="shared" si="0"/>
        <v>85715</v>
      </c>
      <c r="H47" s="25"/>
    </row>
    <row r="48" spans="1:8">
      <c r="A48" s="34">
        <v>44</v>
      </c>
      <c r="B48" s="35" t="s">
        <v>63</v>
      </c>
      <c r="C48" s="36" t="s">
        <v>31</v>
      </c>
      <c r="D48" s="37">
        <v>100</v>
      </c>
      <c r="E48" s="41">
        <v>600</v>
      </c>
      <c r="F48" s="39">
        <v>60000</v>
      </c>
      <c r="G48" s="29">
        <f t="shared" si="0"/>
        <v>60000</v>
      </c>
      <c r="H48" s="25"/>
    </row>
    <row r="49" spans="1:9">
      <c r="A49" s="34">
        <v>45</v>
      </c>
      <c r="B49" s="35" t="s">
        <v>64</v>
      </c>
      <c r="C49" s="36" t="s">
        <v>31</v>
      </c>
      <c r="D49" s="37">
        <v>104</v>
      </c>
      <c r="E49" s="41">
        <v>600</v>
      </c>
      <c r="F49" s="39">
        <v>62400</v>
      </c>
      <c r="G49" s="29">
        <f t="shared" si="0"/>
        <v>62400</v>
      </c>
      <c r="H49" s="25"/>
    </row>
    <row r="50" spans="1:9">
      <c r="A50" s="34">
        <v>46</v>
      </c>
      <c r="B50" s="35" t="s">
        <v>65</v>
      </c>
      <c r="C50" s="36" t="s">
        <v>31</v>
      </c>
      <c r="D50" s="37">
        <v>5</v>
      </c>
      <c r="E50" s="41">
        <v>650</v>
      </c>
      <c r="F50" s="39">
        <v>3250</v>
      </c>
      <c r="G50" s="29">
        <f t="shared" si="0"/>
        <v>3250</v>
      </c>
      <c r="H50" s="25"/>
    </row>
    <row r="51" spans="1:9">
      <c r="A51" s="34">
        <v>47</v>
      </c>
      <c r="B51" s="35" t="s">
        <v>66</v>
      </c>
      <c r="C51" s="36" t="s">
        <v>37</v>
      </c>
      <c r="D51" s="37">
        <v>1</v>
      </c>
      <c r="E51" s="38">
        <v>20500</v>
      </c>
      <c r="F51" s="39">
        <v>20500</v>
      </c>
      <c r="G51" s="29">
        <f t="shared" si="0"/>
        <v>20500</v>
      </c>
      <c r="H51" s="25"/>
      <c r="I51" s="18"/>
    </row>
    <row r="52" spans="1:9">
      <c r="A52" s="34">
        <v>48</v>
      </c>
      <c r="B52" s="35" t="s">
        <v>67</v>
      </c>
      <c r="C52" s="36" t="s">
        <v>37</v>
      </c>
      <c r="D52" s="37">
        <v>9</v>
      </c>
      <c r="E52" s="38">
        <v>6000</v>
      </c>
      <c r="F52" s="39">
        <v>54000</v>
      </c>
      <c r="G52" s="29">
        <f t="shared" si="0"/>
        <v>54000</v>
      </c>
      <c r="H52" s="25"/>
      <c r="I52" s="18"/>
    </row>
    <row r="53" spans="1:9">
      <c r="A53" s="34">
        <v>49</v>
      </c>
      <c r="B53" s="35" t="s">
        <v>68</v>
      </c>
      <c r="C53" s="36" t="s">
        <v>37</v>
      </c>
      <c r="D53" s="37">
        <v>7</v>
      </c>
      <c r="E53" s="38">
        <v>9000</v>
      </c>
      <c r="F53" s="39">
        <v>63000</v>
      </c>
      <c r="G53" s="29">
        <f t="shared" si="0"/>
        <v>63000</v>
      </c>
      <c r="H53" s="25"/>
      <c r="I53" s="18"/>
    </row>
    <row r="54" spans="1:9">
      <c r="A54" s="34">
        <v>50</v>
      </c>
      <c r="B54" s="35" t="s">
        <v>69</v>
      </c>
      <c r="C54" s="36" t="s">
        <v>37</v>
      </c>
      <c r="D54" s="37">
        <v>15</v>
      </c>
      <c r="E54" s="38">
        <v>15000</v>
      </c>
      <c r="F54" s="39">
        <v>225000</v>
      </c>
      <c r="G54" s="29">
        <f t="shared" si="0"/>
        <v>225000</v>
      </c>
      <c r="H54" s="25"/>
    </row>
    <row r="55" spans="1:9">
      <c r="A55" s="34">
        <v>51</v>
      </c>
      <c r="B55" s="35" t="s">
        <v>70</v>
      </c>
      <c r="C55" s="36" t="s">
        <v>37</v>
      </c>
      <c r="D55" s="37">
        <v>15</v>
      </c>
      <c r="E55" s="38">
        <v>13000</v>
      </c>
      <c r="F55" s="39">
        <v>195187.20000000001</v>
      </c>
      <c r="G55" s="29">
        <f t="shared" si="0"/>
        <v>195187.20000000001</v>
      </c>
      <c r="H55" s="25"/>
    </row>
    <row r="56" spans="1:9">
      <c r="A56" s="34">
        <v>52</v>
      </c>
      <c r="B56" s="35" t="s">
        <v>71</v>
      </c>
      <c r="C56" s="36" t="s">
        <v>37</v>
      </c>
      <c r="D56" s="37">
        <v>13</v>
      </c>
      <c r="E56" s="41">
        <v>400</v>
      </c>
      <c r="F56" s="39">
        <v>5200</v>
      </c>
      <c r="G56" s="29">
        <f t="shared" si="0"/>
        <v>5200</v>
      </c>
      <c r="H56" s="25"/>
    </row>
    <row r="57" spans="1:9">
      <c r="A57" s="34">
        <v>53</v>
      </c>
      <c r="B57" s="35" t="s">
        <v>72</v>
      </c>
      <c r="C57" s="36" t="s">
        <v>31</v>
      </c>
      <c r="D57" s="37">
        <v>140</v>
      </c>
      <c r="E57" s="41">
        <v>130</v>
      </c>
      <c r="F57" s="39">
        <v>18217.47</v>
      </c>
      <c r="G57" s="29">
        <f t="shared" si="0"/>
        <v>18217.47</v>
      </c>
      <c r="H57" s="25"/>
    </row>
    <row r="58" spans="1:9">
      <c r="A58" s="34">
        <v>54</v>
      </c>
      <c r="B58" s="35" t="s">
        <v>73</v>
      </c>
      <c r="C58" s="36" t="s">
        <v>15</v>
      </c>
      <c r="D58" s="37">
        <v>1</v>
      </c>
      <c r="E58" s="38">
        <v>1292082</v>
      </c>
      <c r="F58" s="39">
        <v>1292082</v>
      </c>
      <c r="G58" s="29"/>
      <c r="H58" s="25">
        <f>+F58</f>
        <v>1292082</v>
      </c>
    </row>
    <row r="59" spans="1:9">
      <c r="A59" s="34">
        <v>55</v>
      </c>
      <c r="B59" s="35" t="s">
        <v>74</v>
      </c>
      <c r="C59" s="36" t="s">
        <v>15</v>
      </c>
      <c r="D59" s="37">
        <v>1</v>
      </c>
      <c r="E59" s="38">
        <v>285887</v>
      </c>
      <c r="F59" s="39">
        <v>285887</v>
      </c>
      <c r="G59" s="29">
        <f t="shared" si="0"/>
        <v>285887</v>
      </c>
      <c r="H59" s="25"/>
    </row>
    <row r="60" spans="1:9">
      <c r="A60" s="34">
        <v>56</v>
      </c>
      <c r="B60" s="35" t="s">
        <v>75</v>
      </c>
      <c r="C60" s="36" t="s">
        <v>15</v>
      </c>
      <c r="D60" s="37">
        <v>1</v>
      </c>
      <c r="E60" s="38">
        <v>489183</v>
      </c>
      <c r="F60" s="39">
        <v>489183</v>
      </c>
      <c r="G60" s="29">
        <f t="shared" si="0"/>
        <v>489183</v>
      </c>
      <c r="H60" s="25"/>
    </row>
    <row r="61" spans="1:9">
      <c r="A61" s="34">
        <v>57</v>
      </c>
      <c r="B61" s="35" t="s">
        <v>76</v>
      </c>
      <c r="C61" s="36" t="s">
        <v>15</v>
      </c>
      <c r="D61" s="37">
        <v>1</v>
      </c>
      <c r="E61" s="38">
        <v>85787</v>
      </c>
      <c r="F61" s="39">
        <v>85787</v>
      </c>
      <c r="G61" s="29">
        <f t="shared" si="0"/>
        <v>85787</v>
      </c>
      <c r="H61" s="25"/>
    </row>
    <row r="62" spans="1:9" ht="15.75" thickBot="1">
      <c r="B62" s="6" t="s">
        <v>77</v>
      </c>
      <c r="C62" s="6"/>
      <c r="D62" s="7"/>
      <c r="E62" s="8"/>
      <c r="F62" s="24">
        <f>SUM(F5:F61)</f>
        <v>8094900.3600000003</v>
      </c>
      <c r="G62" s="24">
        <f>SUM(G5:G61)</f>
        <v>6733848.3600000003</v>
      </c>
      <c r="H62" s="24">
        <f>SUM(H5:H61)</f>
        <v>1361052</v>
      </c>
    </row>
    <row r="63" spans="1:9" ht="15.75" thickBot="1">
      <c r="B63" s="6"/>
      <c r="E63" s="9"/>
      <c r="F63" s="20" t="s">
        <v>78</v>
      </c>
      <c r="G63" s="20" t="s">
        <v>79</v>
      </c>
      <c r="H63" s="20" t="s">
        <v>80</v>
      </c>
    </row>
    <row r="64" spans="1:9" ht="15.75" thickBot="1">
      <c r="D64" s="16" t="s">
        <v>81</v>
      </c>
      <c r="E64" s="19">
        <v>0.1</v>
      </c>
      <c r="F64" s="27">
        <f>F$62*E64</f>
        <v>809490.03600000008</v>
      </c>
      <c r="G64" s="21">
        <f>E64*G62</f>
        <v>673384.83600000013</v>
      </c>
      <c r="H64" s="21">
        <f>F64-G64</f>
        <v>136105.19999999995</v>
      </c>
    </row>
    <row r="65" spans="1:12" ht="15.75" thickBot="1">
      <c r="D65" s="16" t="s">
        <v>82</v>
      </c>
      <c r="E65" s="43">
        <v>0.04</v>
      </c>
      <c r="F65" s="27">
        <f t="shared" ref="F65:F66" si="1">F$62*E65</f>
        <v>323796.01440000004</v>
      </c>
      <c r="G65" s="22">
        <f>IFERROR((G62/F62)*F65,0)</f>
        <v>269353.93440000003</v>
      </c>
      <c r="H65" s="22">
        <f>F65-G65</f>
        <v>54442.080000000016</v>
      </c>
    </row>
    <row r="66" spans="1:12" ht="15.75" thickBot="1">
      <c r="D66" s="16" t="s">
        <v>83</v>
      </c>
      <c r="E66" s="43">
        <v>0.11</v>
      </c>
      <c r="F66" s="27">
        <f t="shared" si="1"/>
        <v>890439.03960000002</v>
      </c>
      <c r="G66" s="23">
        <f>IFERROR((G62/F62)*F66,0)</f>
        <v>740723.31959999993</v>
      </c>
      <c r="H66" s="23">
        <f>F66-G66</f>
        <v>149715.72000000009</v>
      </c>
    </row>
    <row r="67" spans="1:12" ht="15.75" thickBot="1">
      <c r="B67" s="48" t="s">
        <v>84</v>
      </c>
      <c r="C67" s="48"/>
      <c r="D67" s="48"/>
      <c r="E67" s="49"/>
      <c r="F67" s="14">
        <f>F62+F64+F65+F66</f>
        <v>10118625.449999999</v>
      </c>
      <c r="G67" s="14">
        <f>G62+G64+G65+G66</f>
        <v>8417310.4499999993</v>
      </c>
      <c r="H67" s="14">
        <f>H62+H64+H65+H66</f>
        <v>1701315</v>
      </c>
    </row>
    <row r="68" spans="1:12" ht="15.75" thickBot="1">
      <c r="A68" s="1"/>
      <c r="B68" s="16" t="s">
        <v>85</v>
      </c>
      <c r="C68" s="45" t="s">
        <v>86</v>
      </c>
      <c r="D68" s="46"/>
      <c r="E68" s="47"/>
      <c r="F68" s="15"/>
      <c r="G68" s="15"/>
      <c r="H68" s="15"/>
    </row>
    <row r="69" spans="1:12">
      <c r="A69" s="1"/>
      <c r="B69" s="17" t="s">
        <v>87</v>
      </c>
      <c r="C69" s="16"/>
      <c r="D69" s="16"/>
      <c r="E69" s="16"/>
      <c r="F69" s="15"/>
      <c r="G69" s="15"/>
      <c r="H69" s="15"/>
    </row>
    <row r="70" spans="1:12" ht="6.75" customHeight="1">
      <c r="B70" s="10"/>
    </row>
    <row r="71" spans="1:12" s="2" customFormat="1">
      <c r="C71" s="1"/>
      <c r="D71" s="4"/>
      <c r="E71" s="11"/>
      <c r="I71" s="1"/>
      <c r="J71" s="1"/>
      <c r="K71" s="1"/>
      <c r="L71" s="1"/>
    </row>
    <row r="72" spans="1:12" s="2" customFormat="1">
      <c r="C72" s="1"/>
      <c r="D72" s="4"/>
      <c r="E72" s="11"/>
      <c r="I72" s="1"/>
      <c r="J72" s="1"/>
      <c r="K72" s="1"/>
      <c r="L72" s="1"/>
    </row>
    <row r="73" spans="1:12" s="2" customFormat="1">
      <c r="A73" s="3"/>
      <c r="B73" s="1"/>
      <c r="C73" s="3"/>
      <c r="D73" s="4"/>
      <c r="E73" s="8"/>
      <c r="F73" s="5"/>
      <c r="G73" s="5"/>
      <c r="H73" s="5"/>
      <c r="I73" s="1"/>
      <c r="J73" s="1"/>
      <c r="K73" s="1"/>
      <c r="L73" s="1"/>
    </row>
    <row r="74" spans="1:12" s="2" customFormat="1">
      <c r="A74" s="3"/>
      <c r="B74" s="1"/>
      <c r="C74" s="1"/>
      <c r="D74" s="4"/>
      <c r="E74" s="11"/>
      <c r="I74" s="1"/>
      <c r="J74" s="1"/>
      <c r="K74" s="1"/>
      <c r="L74" s="1"/>
    </row>
    <row r="75" spans="1:12" s="2" customFormat="1">
      <c r="A75" s="3"/>
      <c r="B75" s="1"/>
      <c r="C75" s="1"/>
      <c r="D75" s="4"/>
      <c r="E75" s="11"/>
      <c r="I75" s="1"/>
      <c r="J75" s="1"/>
      <c r="K75" s="1"/>
      <c r="L75" s="1"/>
    </row>
    <row r="76" spans="1:12" s="2" customFormat="1">
      <c r="A76" s="3"/>
      <c r="B76" s="1"/>
      <c r="C76" s="1"/>
      <c r="D76" s="12"/>
      <c r="E76" s="11"/>
      <c r="I76" s="1"/>
      <c r="J76" s="1"/>
      <c r="K76" s="1"/>
      <c r="L76" s="1"/>
    </row>
    <row r="77" spans="1:12" s="2" customFormat="1">
      <c r="A77" s="3"/>
      <c r="B77" s="1"/>
      <c r="C77" s="1"/>
      <c r="D77" s="12"/>
      <c r="E77" s="11"/>
      <c r="I77" s="1"/>
      <c r="J77" s="1"/>
      <c r="K77" s="1"/>
      <c r="L77" s="1"/>
    </row>
    <row r="78" spans="1:12" s="2" customFormat="1">
      <c r="A78" s="3"/>
      <c r="B78" s="1"/>
      <c r="C78" s="1"/>
      <c r="D78" s="12"/>
      <c r="E78" s="11"/>
      <c r="I78" s="1"/>
      <c r="J78" s="1"/>
      <c r="K78" s="1"/>
      <c r="L78" s="1"/>
    </row>
    <row r="79" spans="1:12" s="2" customFormat="1">
      <c r="A79" s="3"/>
      <c r="B79" s="1"/>
      <c r="C79" s="1"/>
      <c r="D79" s="12"/>
      <c r="E79" s="11"/>
      <c r="I79" s="1"/>
      <c r="J79" s="1"/>
      <c r="K79" s="1"/>
      <c r="L79" s="1"/>
    </row>
    <row r="80" spans="1:12" s="2" customFormat="1">
      <c r="A80" s="3"/>
      <c r="B80" s="1"/>
      <c r="C80" s="1"/>
      <c r="D80" s="12"/>
      <c r="E80" s="11"/>
      <c r="I80" s="1"/>
      <c r="J80" s="1"/>
      <c r="K80" s="1"/>
      <c r="L80" s="1"/>
    </row>
    <row r="81" spans="1:12" s="2" customFormat="1">
      <c r="A81" s="3"/>
      <c r="B81" s="1"/>
      <c r="C81" s="1"/>
      <c r="D81" s="12"/>
      <c r="E81" s="11"/>
      <c r="I81" s="1"/>
      <c r="J81" s="1"/>
      <c r="K81" s="1"/>
      <c r="L81" s="1"/>
    </row>
    <row r="82" spans="1:12" s="2" customFormat="1">
      <c r="A82" s="3"/>
      <c r="B82" s="1"/>
      <c r="C82" s="1"/>
      <c r="D82" s="12"/>
      <c r="E82" s="11"/>
      <c r="I82" s="1"/>
      <c r="J82" s="1"/>
      <c r="K82" s="1"/>
      <c r="L82" s="1"/>
    </row>
    <row r="83" spans="1:12" s="2" customFormat="1">
      <c r="A83" s="3"/>
      <c r="B83" s="1"/>
      <c r="C83" s="1"/>
      <c r="D83" s="12"/>
      <c r="E83" s="11"/>
      <c r="I83" s="1"/>
      <c r="J83" s="1"/>
      <c r="K83" s="1"/>
      <c r="L83" s="1"/>
    </row>
    <row r="84" spans="1:12" s="2" customFormat="1">
      <c r="A84" s="3"/>
      <c r="B84" s="1"/>
      <c r="C84" s="1"/>
      <c r="D84" s="12"/>
      <c r="E84" s="11"/>
      <c r="I84" s="1"/>
      <c r="J84" s="1"/>
      <c r="K84" s="1"/>
      <c r="L84" s="1"/>
    </row>
    <row r="85" spans="1:12" s="2" customFormat="1">
      <c r="A85" s="3"/>
      <c r="B85" s="1"/>
      <c r="C85" s="1"/>
      <c r="D85" s="12"/>
      <c r="E85" s="11"/>
      <c r="I85" s="1"/>
      <c r="J85" s="1"/>
      <c r="K85" s="1"/>
      <c r="L85" s="1"/>
    </row>
    <row r="86" spans="1:12" s="2" customFormat="1">
      <c r="A86" s="3"/>
      <c r="B86" s="1"/>
      <c r="C86" s="1"/>
      <c r="D86" s="12"/>
      <c r="E86" s="11"/>
      <c r="I86" s="1"/>
      <c r="J86" s="1"/>
      <c r="K86" s="1"/>
      <c r="L86" s="1"/>
    </row>
    <row r="87" spans="1:12" s="2" customFormat="1">
      <c r="A87" s="3"/>
      <c r="B87" s="1"/>
      <c r="C87" s="1"/>
      <c r="D87" s="12"/>
      <c r="E87" s="11"/>
      <c r="I87" s="1"/>
      <c r="J87" s="1"/>
      <c r="K87" s="1"/>
      <c r="L87" s="1"/>
    </row>
    <row r="88" spans="1:12" s="2" customFormat="1">
      <c r="A88" s="3"/>
      <c r="B88" s="1"/>
      <c r="C88" s="1"/>
      <c r="D88" s="12"/>
      <c r="E88" s="11"/>
      <c r="I88" s="1"/>
      <c r="J88" s="1"/>
      <c r="K88" s="1"/>
      <c r="L88" s="1"/>
    </row>
    <row r="89" spans="1:12" s="2" customFormat="1">
      <c r="A89" s="3"/>
      <c r="B89" s="1"/>
      <c r="C89" s="1"/>
      <c r="D89" s="12"/>
      <c r="E89" s="11"/>
      <c r="I89" s="1"/>
      <c r="J89" s="1"/>
      <c r="K89" s="1"/>
      <c r="L89" s="1"/>
    </row>
    <row r="90" spans="1:12" s="2" customFormat="1">
      <c r="A90" s="3"/>
      <c r="B90" s="1"/>
      <c r="C90" s="1"/>
      <c r="D90" s="12"/>
      <c r="E90" s="11"/>
      <c r="I90" s="1"/>
      <c r="J90" s="1"/>
      <c r="K90" s="1"/>
      <c r="L90" s="1"/>
    </row>
    <row r="91" spans="1:12" s="2" customFormat="1">
      <c r="A91" s="3"/>
      <c r="B91" s="1"/>
      <c r="C91" s="1"/>
      <c r="D91" s="12"/>
      <c r="E91" s="11"/>
      <c r="I91" s="1"/>
      <c r="J91" s="1"/>
      <c r="K91" s="1"/>
      <c r="L91" s="1"/>
    </row>
    <row r="92" spans="1:12" s="2" customFormat="1">
      <c r="A92" s="3"/>
      <c r="B92" s="1"/>
      <c r="C92" s="1"/>
      <c r="D92" s="12"/>
      <c r="E92" s="11"/>
      <c r="I92" s="1"/>
      <c r="J92" s="1"/>
      <c r="K92" s="1"/>
      <c r="L92" s="1"/>
    </row>
    <row r="93" spans="1:12" s="2" customFormat="1">
      <c r="A93" s="3"/>
      <c r="B93" s="1"/>
      <c r="C93" s="1"/>
      <c r="D93" s="12"/>
      <c r="E93" s="11"/>
      <c r="I93" s="1"/>
      <c r="J93" s="1"/>
      <c r="K93" s="1"/>
      <c r="L93" s="1"/>
    </row>
    <row r="94" spans="1:12" s="2" customFormat="1">
      <c r="A94" s="3"/>
      <c r="B94" s="1"/>
      <c r="C94" s="1"/>
      <c r="D94" s="12"/>
      <c r="E94" s="11"/>
      <c r="I94" s="1"/>
      <c r="J94" s="1"/>
      <c r="K94" s="1"/>
      <c r="L94" s="1"/>
    </row>
    <row r="95" spans="1:12" s="2" customFormat="1">
      <c r="A95" s="3"/>
      <c r="B95" s="1"/>
      <c r="C95" s="1"/>
      <c r="D95" s="12"/>
      <c r="E95" s="11"/>
      <c r="I95" s="1"/>
      <c r="J95" s="1"/>
      <c r="K95" s="1"/>
      <c r="L95" s="1"/>
    </row>
    <row r="96" spans="1:12" s="2" customFormat="1">
      <c r="A96" s="3"/>
      <c r="B96" s="1"/>
      <c r="C96" s="1"/>
      <c r="D96" s="12"/>
      <c r="E96" s="11"/>
      <c r="I96" s="1"/>
      <c r="J96" s="1"/>
      <c r="K96" s="1"/>
      <c r="L96" s="1"/>
    </row>
    <row r="97" spans="1:12" s="2" customFormat="1">
      <c r="A97" s="3"/>
      <c r="B97" s="1"/>
      <c r="C97" s="1"/>
      <c r="D97" s="12"/>
      <c r="E97" s="11"/>
      <c r="I97" s="1"/>
      <c r="J97" s="1"/>
      <c r="K97" s="1"/>
      <c r="L97" s="1"/>
    </row>
    <row r="98" spans="1:12">
      <c r="D98" s="12"/>
    </row>
    <row r="99" spans="1:12">
      <c r="D99" s="12"/>
      <c r="F99" s="1"/>
      <c r="G99" s="1"/>
      <c r="H99" s="1"/>
    </row>
    <row r="100" spans="1:12">
      <c r="D100" s="12"/>
      <c r="F100" s="1"/>
      <c r="G100" s="1"/>
      <c r="H100" s="1"/>
    </row>
    <row r="101" spans="1:12">
      <c r="D101" s="12"/>
      <c r="F101" s="1"/>
      <c r="G101" s="1"/>
      <c r="H101" s="1"/>
    </row>
    <row r="102" spans="1:12">
      <c r="D102" s="12"/>
      <c r="F102" s="1"/>
      <c r="G102" s="1"/>
      <c r="H102" s="1"/>
    </row>
    <row r="103" spans="1:12">
      <c r="D103" s="12"/>
      <c r="F103" s="1"/>
      <c r="G103" s="1"/>
      <c r="H103" s="1"/>
    </row>
    <row r="104" spans="1:12">
      <c r="D104" s="12"/>
      <c r="F104" s="1"/>
      <c r="G104" s="1"/>
      <c r="H104" s="1"/>
    </row>
    <row r="105" spans="1:12">
      <c r="D105" s="12"/>
      <c r="F105" s="1"/>
      <c r="G105" s="1"/>
      <c r="H105" s="1"/>
    </row>
    <row r="106" spans="1:12">
      <c r="D106" s="12"/>
      <c r="F106" s="1"/>
      <c r="G106" s="1"/>
      <c r="H106" s="1"/>
    </row>
    <row r="107" spans="1:12">
      <c r="D107" s="12"/>
      <c r="F107" s="1"/>
      <c r="G107" s="1"/>
      <c r="H107" s="1"/>
    </row>
    <row r="108" spans="1:12">
      <c r="D108" s="12"/>
      <c r="F108" s="1"/>
      <c r="G108" s="1"/>
      <c r="H108" s="1"/>
    </row>
    <row r="109" spans="1:12">
      <c r="D109" s="12"/>
      <c r="F109" s="1"/>
      <c r="G109" s="1"/>
      <c r="H109" s="1"/>
    </row>
    <row r="110" spans="1:12">
      <c r="D110" s="12"/>
      <c r="F110" s="1"/>
      <c r="G110" s="1"/>
      <c r="H110" s="1"/>
    </row>
    <row r="111" spans="1:12">
      <c r="D111" s="12"/>
      <c r="E111" s="9"/>
      <c r="F111" s="13"/>
      <c r="G111" s="13"/>
      <c r="H111" s="13"/>
    </row>
    <row r="112" spans="1:12">
      <c r="D112" s="12"/>
      <c r="E112" s="9"/>
      <c r="F112" s="13"/>
      <c r="G112" s="13"/>
      <c r="H112" s="13"/>
    </row>
    <row r="113" spans="4:8">
      <c r="D113" s="12"/>
      <c r="E113" s="9"/>
      <c r="F113" s="13"/>
      <c r="G113" s="13"/>
      <c r="H113" s="13"/>
    </row>
    <row r="114" spans="4:8">
      <c r="D114" s="12"/>
      <c r="F114" s="1"/>
      <c r="G114" s="1"/>
      <c r="H114" s="1"/>
    </row>
  </sheetData>
  <mergeCells count="6">
    <mergeCell ref="G1:G2"/>
    <mergeCell ref="C68:E68"/>
    <mergeCell ref="B67:E67"/>
    <mergeCell ref="A1:F1"/>
    <mergeCell ref="A2:F2"/>
    <mergeCell ref="A3:F3"/>
  </mergeCells>
  <conditionalFormatting sqref="H5:H61">
    <cfRule type="cellIs" dxfId="0" priority="1" operator="lessThan">
      <formula>0</formula>
    </cfRule>
  </conditionalFormatting>
  <printOptions gridLines="1"/>
  <pageMargins left="0.25" right="0.25" top="0.75" bottom="0.75" header="0.3" footer="0.3"/>
  <pageSetup scale="92" fitToHeight="3" orientation="landscape" r:id="rId1"/>
  <headerFooter alignWithMargins="0">
    <oddFooter>&amp;L&amp;F&amp;C&amp;P</oddFooter>
  </headerFooter>
  <rowBreaks count="2" manualBreakCount="2">
    <brk id="68" max="9" man="1"/>
    <brk id="6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3b3b6b-9ee1-49a0-b44a-52c713a5d810" xsi:nil="true"/>
    <lcf76f155ced4ddcb4097134ff3c332f xmlns="21e22c24-3f4a-46b5-b7aa-331faa839e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6568511E5E94BA61B33961C713CB5" ma:contentTypeVersion="19" ma:contentTypeDescription="Create a new document." ma:contentTypeScope="" ma:versionID="51fd32aec8f9035f3e1ee6f77a93715c">
  <xsd:schema xmlns:xsd="http://www.w3.org/2001/XMLSchema" xmlns:xs="http://www.w3.org/2001/XMLSchema" xmlns:p="http://schemas.microsoft.com/office/2006/metadata/properties" xmlns:ns1="http://schemas.microsoft.com/sharepoint/v3" xmlns:ns2="21e22c24-3f4a-46b5-b7aa-331faa839e11" xmlns:ns3="613b3b6b-9ee1-49a0-b44a-52c713a5d810" targetNamespace="http://schemas.microsoft.com/office/2006/metadata/properties" ma:root="true" ma:fieldsID="6d13c68965cd37ca2ece644d1278fb06" ns1:_="" ns2:_="" ns3:_="">
    <xsd:import namespace="http://schemas.microsoft.com/sharepoint/v3"/>
    <xsd:import namespace="21e22c24-3f4a-46b5-b7aa-331faa839e11"/>
    <xsd:import namespace="613b3b6b-9ee1-49a0-b44a-52c713a5d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22c24-3f4a-46b5-b7aa-331faa839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584d655-5024-4d02-a0e2-cce7bfaf8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b3b6b-9ee1-49a0-b44a-52c713a5d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04b1b1-e175-4d07-92fb-89c36dfd8c45}" ma:internalName="TaxCatchAll" ma:showField="CatchAllData" ma:web="613b3b6b-9ee1-49a0-b44a-52c713a5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B9EEA-9E44-411B-9C78-0D7B2AC760D8}"/>
</file>

<file path=customXml/itemProps2.xml><?xml version="1.0" encoding="utf-8"?>
<ds:datastoreItem xmlns:ds="http://schemas.openxmlformats.org/officeDocument/2006/customXml" ds:itemID="{FF3B5EBD-7AE6-4136-AD2E-44C04306E8D9}"/>
</file>

<file path=customXml/itemProps3.xml><?xml version="1.0" encoding="utf-8"?>
<ds:datastoreItem xmlns:ds="http://schemas.openxmlformats.org/officeDocument/2006/customXml" ds:itemID="{F67978B1-CE19-4B26-9EAA-0DBD9E05B889}"/>
</file>

<file path=docMetadata/LabelInfo.xml><?xml version="1.0" encoding="utf-8"?>
<clbl:labelList xmlns:clbl="http://schemas.microsoft.com/office/2020/mipLabelMetadata">
  <clbl:label id="{c13dd1c7-22d1-431c-a46c-2d140b414506}" enabled="1" method="Standard" siteId="{2b077431-a3b0-4b1c-bb77-f66a1132da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Mark Thomas and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Lohman</dc:creator>
  <cp:keywords/>
  <dc:description/>
  <cp:lastModifiedBy/>
  <cp:revision/>
  <dcterms:created xsi:type="dcterms:W3CDTF">1997-11-25T21:39:33Z</dcterms:created>
  <dcterms:modified xsi:type="dcterms:W3CDTF">2026-03-19T20:57:27Z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0x01010084F6568511E5E94BA61B33961C713CB5</vt:lpwstr>
  </property>
  <property fmtid="{D5CDD505-2E9C-101B-9397-08002B2CF9AE}" pid="3" name="AuthorIds_UIVersion_512">
    <vt:lpwstr>12</vt:lpwstr>
  </property>
  <property fmtid="{D5CDD505-2E9C-101B-9397-08002B2CF9AE}" pid="4" name="AuthorIds_UIVersion_4096">
    <vt:lpwstr>12</vt:lpwstr>
  </property>
  <property fmtid="{D5CDD505-2E9C-101B-9397-08002B2CF9AE}" pid="5" name="MediaServiceImageTags">
    <vt:lpwstr/>
  </property>
</Properties>
</file>